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čunovodstvo\Desktop\finansijski plan za 2026.godinu\"/>
    </mc:Choice>
  </mc:AlternateContent>
  <bookViews>
    <workbookView xWindow="0" yWindow="0" windowWidth="19200" windowHeight="6730"/>
  </bookViews>
  <sheets>
    <sheet name="ОШ - ФИН. ПЛАН 2026 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2" i="1" l="1"/>
  <c r="C16" i="1" l="1"/>
  <c r="C72" i="1"/>
  <c r="C17" i="1" l="1"/>
  <c r="C19" i="1"/>
  <c r="C25" i="1"/>
  <c r="C28" i="1"/>
  <c r="C27" i="1"/>
  <c r="C75" i="1" l="1"/>
  <c r="C86" i="1"/>
  <c r="C94" i="1" l="1"/>
  <c r="C80" i="1" l="1"/>
  <c r="C51" i="1" l="1"/>
  <c r="C50" i="1"/>
  <c r="C68" i="1" l="1"/>
  <c r="C66" i="1"/>
  <c r="C63" i="1"/>
  <c r="C56" i="1"/>
  <c r="C52" i="1"/>
  <c r="C45" i="1"/>
  <c r="C40" i="1"/>
  <c r="C33" i="1"/>
  <c r="C24" i="1"/>
  <c r="C20" i="1"/>
  <c r="C18" i="1"/>
  <c r="C15" i="1"/>
  <c r="C91" i="1"/>
  <c r="C90" i="1" s="1"/>
  <c r="C89" i="1" s="1"/>
  <c r="C78" i="1"/>
  <c r="C71" i="1"/>
  <c r="C13" i="1"/>
  <c r="C22" i="1" l="1"/>
  <c r="C12" i="1" s="1"/>
  <c r="C93" i="1" s="1"/>
  <c r="C95" i="1" s="1"/>
</calcChain>
</file>

<file path=xl/sharedStrings.xml><?xml version="1.0" encoding="utf-8"?>
<sst xmlns="http://schemas.openxmlformats.org/spreadsheetml/2006/main" count="127" uniqueCount="119">
  <si>
    <t>Економска класификација : 463 Трансфер осталим нивоима власти</t>
  </si>
  <si>
    <t>ред.бр.</t>
  </si>
  <si>
    <t>бр.ученика</t>
  </si>
  <si>
    <t>eкономска класиф.</t>
  </si>
  <si>
    <t>ТЕКУЋИ РАСХОДИ</t>
  </si>
  <si>
    <t>Накнаде у натури</t>
  </si>
  <si>
    <t>Превоз на посао и са посла(маркице)</t>
  </si>
  <si>
    <t>Социјална давања запосленим</t>
  </si>
  <si>
    <t>Отпремнине и помоћи</t>
  </si>
  <si>
    <t>Помоћ у мед. лечењу запосл.или чл.уже породице и друге помоћи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</si>
  <si>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</si>
  <si>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</si>
  <si>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</si>
  <si>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платног промета и банкарских услуга</t>
  </si>
  <si>
    <t>Енергетске услуге</t>
  </si>
  <si>
    <t>електрична енергија</t>
  </si>
  <si>
    <t>природни гас</t>
  </si>
  <si>
    <t>угаљ</t>
  </si>
  <si>
    <t>дрва</t>
  </si>
  <si>
    <t>лож уље</t>
  </si>
  <si>
    <t>даљинско грејање</t>
  </si>
  <si>
    <t>услуге грејања</t>
  </si>
  <si>
    <t>услуге греја-пелет</t>
  </si>
  <si>
    <t>Комуналне услуге</t>
  </si>
  <si>
    <t>водовод и канализација</t>
  </si>
  <si>
    <t>дератизација</t>
  </si>
  <si>
    <t>одвоз отпада</t>
  </si>
  <si>
    <t>допринос за екологију</t>
  </si>
  <si>
    <t>Услуге комуникација</t>
  </si>
  <si>
    <t>Трошкови осигурање</t>
  </si>
  <si>
    <t>Трошкови путовања</t>
  </si>
  <si>
    <t>тр.сл.пут у земљи</t>
  </si>
  <si>
    <t>трош.сл.путов.у иностр.</t>
  </si>
  <si>
    <t>тр.у оквиру ред.рада</t>
  </si>
  <si>
    <t>тр.пут.ученика</t>
  </si>
  <si>
    <t>Услуге по уговору</t>
  </si>
  <si>
    <t>Aдминистративне услуге</t>
  </si>
  <si>
    <t xml:space="preserve">Компјутерске услуге            </t>
  </si>
  <si>
    <t xml:space="preserve">Услуге обр и усавр запослених </t>
  </si>
  <si>
    <t>Услуге информисања</t>
  </si>
  <si>
    <t>Стручне услуге</t>
  </si>
  <si>
    <t>Остале опште услуге</t>
  </si>
  <si>
    <t>Специјализоване услуге</t>
  </si>
  <si>
    <t xml:space="preserve"> - медиц.усл. (санитарни преглед)</t>
  </si>
  <si>
    <t xml:space="preserve"> - усл.очув.жив.сред,геодетске усл.</t>
  </si>
  <si>
    <t xml:space="preserve"> - остале специјализоване усл.</t>
  </si>
  <si>
    <t>Материјал</t>
  </si>
  <si>
    <t>4261</t>
  </si>
  <si>
    <t>Административни материјал</t>
  </si>
  <si>
    <t>Материјал за образ. кадра</t>
  </si>
  <si>
    <t>Материјал за саобраћај</t>
  </si>
  <si>
    <t>Материјал за образ.,култ. и спорт</t>
  </si>
  <si>
    <t>Материјал за одрж.хигијене. и угост.</t>
  </si>
  <si>
    <t>Материјал за посебне намене</t>
  </si>
  <si>
    <t>Порези,обавезне таксе и казне</t>
  </si>
  <si>
    <t>остали порези</t>
  </si>
  <si>
    <t>обавезне таксе</t>
  </si>
  <si>
    <t>Новчане казне и пенали по решењу судова</t>
  </si>
  <si>
    <t>Новч.казне и пенали по реш.судова</t>
  </si>
  <si>
    <t>ТЕКУЋЕ ПОПРАВКЕ И ОДРЖАВАЊЕ</t>
  </si>
  <si>
    <t>зграде и објекти</t>
  </si>
  <si>
    <t>опрема</t>
  </si>
  <si>
    <t>МАШИНЕ И ОПРЕМА</t>
  </si>
  <si>
    <t>Административна опрема</t>
  </si>
  <si>
    <t>Медицинска и лабораторијска опрема</t>
  </si>
  <si>
    <t>Опрема за образовање</t>
  </si>
  <si>
    <t>Опрема за јавну безбедност</t>
  </si>
  <si>
    <t>Опрема за производњу, моторна, непокретна и немоторна опрема</t>
  </si>
  <si>
    <t>УКУПНО :</t>
  </si>
  <si>
    <t>'Надежда Петровић''</t>
  </si>
  <si>
    <t>Раздео 8 Градска управа за социјалну и породичну заштиту, образовање, културу и спорт</t>
  </si>
  <si>
    <t>ОСТАЛЕ ДОНАЦИЈЕ, ДОТАЦИЈЕ И ТРАНСФЕРИ</t>
  </si>
  <si>
    <t>Остале накнаде за образовање</t>
  </si>
  <si>
    <t>Накнаде из буџета за образовање, културу, науку и спорт</t>
  </si>
  <si>
    <t>Остале текуће донације, дотације и трансфери</t>
  </si>
  <si>
    <t>Накнада штете за повреде или штету нанету од стране државних органа</t>
  </si>
  <si>
    <t>Остале накнаде штете</t>
  </si>
  <si>
    <t>Опрема за саобраћај</t>
  </si>
  <si>
    <r>
      <t>Функција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</rPr>
      <t>912-</t>
    </r>
    <r>
      <rPr>
        <b/>
        <sz val="11"/>
        <rFont val="Arial"/>
        <family val="2"/>
        <charset val="204"/>
      </rPr>
      <t xml:space="preserve">ОСНОВНО ОБРАЗОВАЊЕ </t>
    </r>
  </si>
  <si>
    <t>1.  izmena - uvećanje</t>
  </si>
  <si>
    <t>1. izmena - umanjenje</t>
  </si>
  <si>
    <t>tekuca rezerva</t>
  </si>
  <si>
    <t>2.  izmena - uvećanje</t>
  </si>
  <si>
    <t>2. izmena - umanjenje</t>
  </si>
  <si>
    <t>3.  izmena - uvećanje</t>
  </si>
  <si>
    <t>3. izmena - umanjenje</t>
  </si>
  <si>
    <t>4.  izmena - uvećanje</t>
  </si>
  <si>
    <t>4. izmena - umanjenje</t>
  </si>
  <si>
    <t>tekuca rezerva II</t>
  </si>
  <si>
    <t>5.  izmena - uvećanje</t>
  </si>
  <si>
    <t>5. izmena - umanjenje</t>
  </si>
  <si>
    <t>Позиција 178</t>
  </si>
  <si>
    <t>Позиција 179</t>
  </si>
  <si>
    <t>6.  izmena - uvećanje</t>
  </si>
  <si>
    <t>6. izmena - umanjenje</t>
  </si>
  <si>
    <t>Позиција 178/1</t>
  </si>
  <si>
    <t>Број позиције</t>
  </si>
  <si>
    <t xml:space="preserve">ТЕКУЋЕ ПОПРАВКЕ И ОДРЖАВАЊЕ </t>
  </si>
  <si>
    <t>УКУПНО извор 01:</t>
  </si>
  <si>
    <t>УКУПНО извор 13:</t>
  </si>
  <si>
    <t>зграде и објекти - извор 13</t>
  </si>
  <si>
    <t>Административна опрема -извор 13</t>
  </si>
  <si>
    <t>7.  izmena - uvećanje</t>
  </si>
  <si>
    <t>7. izmena - umanjenje</t>
  </si>
  <si>
    <t>8.  izmena - uvećanje</t>
  </si>
  <si>
    <t>8. izmena - umanjenje</t>
  </si>
  <si>
    <t>preraspodela-uvećanje</t>
  </si>
  <si>
    <t>preraspodela - umanjenje</t>
  </si>
  <si>
    <t>9.  izmena - uvećanje</t>
  </si>
  <si>
    <t>9. izmena - umanjenje</t>
  </si>
  <si>
    <t>10.  izmena - uvećanje</t>
  </si>
  <si>
    <t>10. izmena - umanjenje</t>
  </si>
  <si>
    <t>11. izmena - umanjenje</t>
  </si>
  <si>
    <t>11.  izmena - uvećanje</t>
  </si>
  <si>
    <t>preraspodela-umanjenje</t>
  </si>
  <si>
    <t xml:space="preserve">На основу чл.119.ст.1.тачка 4. Закона о основама система образовања и васпитања ("Сл.гласник РС", бр.88/2017,  27/2018-др. закон, 10/2019 и 27/2018-др.закон 6/2020, 129/2021 и 92/2023) и чл. 60 став 1 тачка 4 Статута, број 3707 од 18.12.2023.године Школски одбор ОШ"Надежда Петровић" на седници одржаној 15.10.2026.године усваја:      </t>
  </si>
  <si>
    <t xml:space="preserve"> ИЗМЕНУ ФИНАНСИЈСКОГ ПЛАНА ЗА  2026. ГОДИНУ</t>
  </si>
  <si>
    <t>ПРЕДСЕДНИК ШКОЛСКОГ ОДБОРА</t>
  </si>
  <si>
    <t>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</si>
</sst>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 * #,##0.00_ ;_ * \-#,##0.00_ ;_ * &quot;-&quot;??_ ;_ @_ "/>
    <numFmt numFmtId="165" formatCode="_(* #,##0.00_);_(* \(#,##0.00\);_(* &quot;-&quot;??_);_(@_)"/>
    <numFmt numFmtId="166" formatCode="_(* #,##0_);_(* \(#,##0\);_(* &quot;-&quot;_);_(@_)"/>
  </numFmts>
  <fonts count="3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Arial"/>
      <family val="2"/>
      <charset val="204"/>
    </font>
    <font>
      <b/>
      <sz val="12"/>
      <name val="Arial"/>
      <family val="2"/>
      <charset val="238"/>
    </font>
    <font>
      <b/>
      <sz val="11"/>
      <color indexed="10"/>
      <name val="Arial"/>
      <family val="2"/>
      <charset val="204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04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9"/>
      <color indexed="8"/>
      <name val="Arial"/>
      <family val="2"/>
      <charset val="204"/>
    </font>
    <font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11"/>
      <name val="Calibri"/>
      <family val="2"/>
      <charset val="204"/>
    </font>
    <font>
      <sz val="9"/>
      <name val="Arial"/>
      <family val="2"/>
      <charset val="204"/>
    </font>
    <font>
      <b/>
      <sz val="10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3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7">
    <xf numFmtId="0" fontId="0" fillId="0" borderId="0"/>
    <xf numFmtId="0" fontId="7" fillId="0" borderId="0"/>
    <xf numFmtId="0" fontId="7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5" fillId="0" borderId="0"/>
    <xf numFmtId="0" fontId="16" fillId="0" borderId="0"/>
    <xf numFmtId="0" fontId="19" fillId="0" borderId="0"/>
    <xf numFmtId="0" fontId="20" fillId="0" borderId="0"/>
    <xf numFmtId="164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166" fontId="21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0" fontId="23" fillId="0" borderId="0">
      <alignment vertical="center"/>
    </xf>
  </cellStyleXfs>
  <cellXfs count="133">
    <xf numFmtId="0" fontId="0" fillId="0" borderId="0" xfId="0"/>
    <xf numFmtId="0" fontId="0" fillId="2" borderId="6" xfId="0" applyFill="1" applyBorder="1" applyAlignment="1">
      <alignment horizontal="left" vertical="center" wrapText="1"/>
    </xf>
    <xf numFmtId="0" fontId="8" fillId="5" borderId="6" xfId="0" applyFont="1" applyFill="1" applyBorder="1" applyAlignment="1">
      <alignment horizontal="left" vertical="center" wrapText="1"/>
    </xf>
    <xf numFmtId="0" fontId="12" fillId="2" borderId="6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/>
    </xf>
    <xf numFmtId="0" fontId="9" fillId="4" borderId="6" xfId="0" applyFont="1" applyFill="1" applyBorder="1" applyAlignment="1">
      <alignment horizontal="left" vertical="center" wrapText="1"/>
    </xf>
    <xf numFmtId="0" fontId="2" fillId="9" borderId="2" xfId="0" applyFont="1" applyFill="1" applyBorder="1"/>
    <xf numFmtId="0" fontId="0" fillId="0" borderId="0" xfId="0" applyAlignment="1">
      <alignment horizontal="center"/>
    </xf>
    <xf numFmtId="0" fontId="2" fillId="3" borderId="2" xfId="0" applyFont="1" applyFill="1" applyBorder="1"/>
    <xf numFmtId="49" fontId="9" fillId="8" borderId="1" xfId="0" quotePrefix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left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left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3" fontId="0" fillId="2" borderId="1" xfId="0" applyNumberForma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0" fillId="2" borderId="10" xfId="0" applyFill="1" applyBorder="1" applyAlignment="1">
      <alignment horizontal="left" vertical="center" wrapText="1"/>
    </xf>
    <xf numFmtId="0" fontId="13" fillId="2" borderId="1" xfId="2" applyFont="1" applyFill="1" applyBorder="1" applyAlignment="1">
      <alignment horizontal="left" vertical="center" wrapText="1"/>
    </xf>
    <xf numFmtId="0" fontId="13" fillId="2" borderId="10" xfId="2" applyFont="1" applyFill="1" applyBorder="1" applyAlignment="1">
      <alignment horizontal="left" vertical="center" wrapText="1"/>
    </xf>
    <xf numFmtId="49" fontId="13" fillId="2" borderId="4" xfId="2" applyNumberFormat="1" applyFont="1" applyFill="1" applyBorder="1" applyAlignment="1">
      <alignment horizontal="left" vertical="center" wrapText="1"/>
    </xf>
    <xf numFmtId="49" fontId="13" fillId="2" borderId="1" xfId="2" applyNumberFormat="1" applyFont="1" applyFill="1" applyBorder="1" applyAlignment="1">
      <alignment horizontal="left" vertical="center" wrapText="1"/>
    </xf>
    <xf numFmtId="49" fontId="13" fillId="2" borderId="10" xfId="2" applyNumberFormat="1" applyFont="1" applyFill="1" applyBorder="1" applyAlignment="1">
      <alignment horizontal="left" vertical="center" wrapText="1"/>
    </xf>
    <xf numFmtId="0" fontId="13" fillId="2" borderId="4" xfId="2" applyFont="1" applyFill="1" applyBorder="1" applyAlignment="1">
      <alignment horizontal="left" vertical="center" wrapText="1"/>
    </xf>
    <xf numFmtId="0" fontId="13" fillId="2" borderId="8" xfId="2" applyFont="1" applyFill="1" applyBorder="1" applyAlignment="1">
      <alignment horizontal="left" vertical="center" wrapText="1"/>
    </xf>
    <xf numFmtId="0" fontId="13" fillId="2" borderId="6" xfId="2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3" fontId="8" fillId="7" borderId="6" xfId="0" applyNumberFormat="1" applyFont="1" applyFill="1" applyBorder="1" applyAlignment="1">
      <alignment vertical="center" wrapText="1"/>
    </xf>
    <xf numFmtId="3" fontId="0" fillId="0" borderId="0" xfId="0" applyNumberFormat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49" fontId="13" fillId="0" borderId="8" xfId="1" applyNumberFormat="1" applyFont="1" applyBorder="1" applyAlignment="1">
      <alignment horizontal="left" vertical="center" wrapText="1"/>
    </xf>
    <xf numFmtId="49" fontId="13" fillId="0" borderId="10" xfId="1" applyNumberFormat="1" applyFont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0" fillId="0" borderId="3" xfId="0" applyBorder="1" applyAlignment="1">
      <alignment horizontal="right" wrapText="1"/>
    </xf>
    <xf numFmtId="0" fontId="18" fillId="0" borderId="3" xfId="0" applyFont="1" applyBorder="1" applyAlignment="1">
      <alignment horizontal="right"/>
    </xf>
    <xf numFmtId="0" fontId="0" fillId="0" borderId="0" xfId="0" applyAlignment="1">
      <alignment horizontal="right"/>
    </xf>
    <xf numFmtId="3" fontId="12" fillId="0" borderId="13" xfId="0" applyNumberFormat="1" applyFont="1" applyBorder="1"/>
    <xf numFmtId="0" fontId="2" fillId="0" borderId="0" xfId="0" applyFont="1" applyAlignment="1">
      <alignment vertical="center" wrapText="1"/>
    </xf>
    <xf numFmtId="3" fontId="12" fillId="0" borderId="10" xfId="0" applyNumberFormat="1" applyFont="1" applyBorder="1"/>
    <xf numFmtId="3" fontId="7" fillId="0" borderId="12" xfId="0" applyNumberFormat="1" applyFont="1" applyBorder="1"/>
    <xf numFmtId="3" fontId="7" fillId="0" borderId="4" xfId="0" applyNumberFormat="1" applyFont="1" applyBorder="1"/>
    <xf numFmtId="3" fontId="7" fillId="0" borderId="6" xfId="0" applyNumberFormat="1" applyFont="1" applyBorder="1"/>
    <xf numFmtId="0" fontId="8" fillId="2" borderId="16" xfId="0" applyFont="1" applyFill="1" applyBorder="1" applyAlignment="1">
      <alignment horizontal="center" vertical="center" wrapText="1"/>
    </xf>
    <xf numFmtId="3" fontId="7" fillId="0" borderId="10" xfId="0" applyNumberFormat="1" applyFont="1" applyBorder="1"/>
    <xf numFmtId="3" fontId="7" fillId="0" borderId="1" xfId="0" applyNumberFormat="1" applyFont="1" applyBorder="1"/>
    <xf numFmtId="3" fontId="8" fillId="4" borderId="6" xfId="0" applyNumberFormat="1" applyFont="1" applyFill="1" applyBorder="1"/>
    <xf numFmtId="3" fontId="7" fillId="2" borderId="6" xfId="0" applyNumberFormat="1" applyFont="1" applyFill="1" applyBorder="1"/>
    <xf numFmtId="3" fontId="7" fillId="2" borderId="8" xfId="0" applyNumberFormat="1" applyFont="1" applyFill="1" applyBorder="1"/>
    <xf numFmtId="3" fontId="7" fillId="2" borderId="4" xfId="0" applyNumberFormat="1" applyFont="1" applyFill="1" applyBorder="1"/>
    <xf numFmtId="3" fontId="7" fillId="2" borderId="1" xfId="0" applyNumberFormat="1" applyFont="1" applyFill="1" applyBorder="1"/>
    <xf numFmtId="3" fontId="7" fillId="2" borderId="10" xfId="0" applyNumberFormat="1" applyFont="1" applyFill="1" applyBorder="1"/>
    <xf numFmtId="3" fontId="9" fillId="4" borderId="6" xfId="0" applyNumberFormat="1" applyFont="1" applyFill="1" applyBorder="1"/>
    <xf numFmtId="3" fontId="12" fillId="0" borderId="3" xfId="0" applyNumberFormat="1" applyFont="1" applyBorder="1"/>
    <xf numFmtId="3" fontId="12" fillId="5" borderId="6" xfId="0" applyNumberFormat="1" applyFont="1" applyFill="1" applyBorder="1"/>
    <xf numFmtId="3" fontId="22" fillId="2" borderId="10" xfId="0" applyNumberFormat="1" applyFont="1" applyFill="1" applyBorder="1"/>
    <xf numFmtId="3" fontId="25" fillId="4" borderId="6" xfId="0" applyNumberFormat="1" applyFont="1" applyFill="1" applyBorder="1"/>
    <xf numFmtId="3" fontId="25" fillId="5" borderId="6" xfId="0" applyNumberFormat="1" applyFont="1" applyFill="1" applyBorder="1"/>
    <xf numFmtId="3" fontId="25" fillId="6" borderId="6" xfId="0" applyNumberFormat="1" applyFont="1" applyFill="1" applyBorder="1"/>
    <xf numFmtId="0" fontId="0" fillId="10" borderId="0" xfId="0" applyFill="1"/>
    <xf numFmtId="0" fontId="0" fillId="11" borderId="0" xfId="0" applyFill="1"/>
    <xf numFmtId="3" fontId="7" fillId="11" borderId="1" xfId="0" applyNumberFormat="1" applyFont="1" applyFill="1" applyBorder="1"/>
    <xf numFmtId="0" fontId="0" fillId="12" borderId="0" xfId="0" applyFill="1"/>
    <xf numFmtId="0" fontId="0" fillId="13" borderId="0" xfId="0" applyFill="1"/>
    <xf numFmtId="0" fontId="0" fillId="6" borderId="0" xfId="0" applyFill="1"/>
    <xf numFmtId="0" fontId="0" fillId="14" borderId="0" xfId="0" applyFill="1"/>
    <xf numFmtId="0" fontId="0" fillId="15" borderId="0" xfId="0" applyFill="1"/>
    <xf numFmtId="0" fontId="0" fillId="16" borderId="0" xfId="0" applyFill="1"/>
    <xf numFmtId="0" fontId="0" fillId="17" borderId="0" xfId="0" applyFill="1"/>
    <xf numFmtId="0" fontId="0" fillId="18" borderId="0" xfId="0" applyFill="1"/>
    <xf numFmtId="0" fontId="0" fillId="19" borderId="0" xfId="0" applyFill="1"/>
    <xf numFmtId="0" fontId="0" fillId="20" borderId="0" xfId="0" applyFill="1"/>
    <xf numFmtId="0" fontId="27" fillId="0" borderId="1" xfId="0" applyFont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0" fillId="21" borderId="0" xfId="0" applyFill="1"/>
    <xf numFmtId="0" fontId="0" fillId="22" borderId="0" xfId="0" applyFill="1"/>
    <xf numFmtId="0" fontId="8" fillId="2" borderId="17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left" vertical="center" wrapText="1"/>
    </xf>
    <xf numFmtId="49" fontId="13" fillId="0" borderId="6" xfId="1" applyNumberFormat="1" applyFont="1" applyBorder="1" applyAlignment="1">
      <alignment horizontal="left" vertical="center" wrapText="1"/>
    </xf>
    <xf numFmtId="0" fontId="28" fillId="0" borderId="1" xfId="0" applyFont="1" applyBorder="1" applyAlignment="1">
      <alignment horizontal="left" vertical="center" wrapText="1"/>
    </xf>
    <xf numFmtId="0" fontId="28" fillId="0" borderId="12" xfId="0" applyFont="1" applyBorder="1" applyAlignment="1">
      <alignment horizontal="left" vertical="center" wrapText="1"/>
    </xf>
    <xf numFmtId="3" fontId="7" fillId="0" borderId="8" xfId="0" applyNumberFormat="1" applyFont="1" applyBorder="1"/>
    <xf numFmtId="0" fontId="0" fillId="23" borderId="0" xfId="0" applyFill="1"/>
    <xf numFmtId="0" fontId="0" fillId="3" borderId="0" xfId="0" applyFill="1"/>
    <xf numFmtId="0" fontId="0" fillId="24" borderId="0" xfId="0" applyFill="1"/>
    <xf numFmtId="0" fontId="0" fillId="25" borderId="0" xfId="0" applyFill="1"/>
    <xf numFmtId="0" fontId="0" fillId="7" borderId="0" xfId="0" applyFill="1"/>
    <xf numFmtId="0" fontId="0" fillId="27" borderId="0" xfId="0" applyFill="1"/>
    <xf numFmtId="0" fontId="0" fillId="26" borderId="0" xfId="0" applyFill="1"/>
    <xf numFmtId="0" fontId="0" fillId="28" borderId="0" xfId="0" applyFill="1"/>
    <xf numFmtId="0" fontId="0" fillId="29" borderId="0" xfId="0" applyFill="1"/>
    <xf numFmtId="0" fontId="0" fillId="30" borderId="0" xfId="0" applyFill="1"/>
    <xf numFmtId="0" fontId="0" fillId="4" borderId="0" xfId="0" applyFill="1"/>
    <xf numFmtId="0" fontId="0" fillId="31" borderId="0" xfId="0" applyFill="1"/>
    <xf numFmtId="0" fontId="0" fillId="32" borderId="0" xfId="0" applyFill="1"/>
    <xf numFmtId="3" fontId="7" fillId="32" borderId="1" xfId="0" applyNumberFormat="1" applyFont="1" applyFill="1" applyBorder="1"/>
    <xf numFmtId="3" fontId="7" fillId="32" borderId="4" xfId="0" applyNumberFormat="1" applyFont="1" applyFill="1" applyBorder="1"/>
    <xf numFmtId="0" fontId="0" fillId="33" borderId="0" xfId="0" applyFill="1"/>
    <xf numFmtId="3" fontId="12" fillId="33" borderId="12" xfId="0" applyNumberFormat="1" applyFont="1" applyFill="1" applyBorder="1"/>
    <xf numFmtId="0" fontId="29" fillId="7" borderId="14" xfId="0" applyFont="1" applyFill="1" applyBorder="1" applyAlignment="1">
      <alignment horizontal="right" vertical="center" wrapText="1"/>
    </xf>
    <xf numFmtId="0" fontId="29" fillId="7" borderId="15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wrapText="1"/>
    </xf>
    <xf numFmtId="0" fontId="24" fillId="0" borderId="0" xfId="0" applyFont="1" applyAlignment="1">
      <alignment horizontal="left"/>
    </xf>
    <xf numFmtId="3" fontId="7" fillId="34" borderId="8" xfId="0" applyNumberFormat="1" applyFont="1" applyFill="1" applyBorder="1"/>
    <xf numFmtId="3" fontId="7" fillId="34" borderId="10" xfId="0" applyNumberFormat="1" applyFont="1" applyFill="1" applyBorder="1"/>
    <xf numFmtId="3" fontId="7" fillId="34" borderId="6" xfId="0" applyNumberFormat="1" applyFont="1" applyFill="1" applyBorder="1"/>
    <xf numFmtId="3" fontId="7" fillId="34" borderId="1" xfId="0" applyNumberFormat="1" applyFont="1" applyFill="1" applyBorder="1"/>
  </cellXfs>
  <cellStyles count="27">
    <cellStyle name="Comma [0] 2" xfId="22"/>
    <cellStyle name="Comma [0] 3" xfId="23"/>
    <cellStyle name="Comma 2" xfId="3"/>
    <cellStyle name="Comma 2 2" xfId="9"/>
    <cellStyle name="Comma 3" xfId="4"/>
    <cellStyle name="Comma 3 2" xfId="10"/>
    <cellStyle name="Normal" xfId="0" builtinId="0"/>
    <cellStyle name="Normal 2" xfId="5"/>
    <cellStyle name="Normal 2 2" xfId="8"/>
    <cellStyle name="Normal 2 2 2" xfId="12"/>
    <cellStyle name="Normal 2 2 3" xfId="11"/>
    <cellStyle name="Normal 2 2_ОШ - ФИН. ПЛАН 2025" xfId="21"/>
    <cellStyle name="Normal 3" xfId="6"/>
    <cellStyle name="Normal 3 2" xfId="14"/>
    <cellStyle name="Normal 3 3" xfId="13"/>
    <cellStyle name="Normal 3_ОШ - ФИН. ПЛАН 2025" xfId="20"/>
    <cellStyle name="Normal 4" xfId="7"/>
    <cellStyle name="Normal 4 2" xfId="16"/>
    <cellStyle name="Normal 4 3" xfId="15"/>
    <cellStyle name="Normal 4_ОШ - ФИН. ПЛАН 2025" xfId="19"/>
    <cellStyle name="Normal 5" xfId="17"/>
    <cellStyle name="Normal 6" xfId="18"/>
    <cellStyle name="Normal 7" xfId="24"/>
    <cellStyle name="Normal 8" xfId="25"/>
    <cellStyle name="Normal 9" xfId="26"/>
    <cellStyle name="Normal_finansijski plan raspodele 2006" xfId="1"/>
    <cellStyle name="Normal_izvodi iz FP za OS" xfId="2"/>
  </cellStyles>
  <dxfs count="0"/>
  <tableStyles count="0" defaultTableStyle="TableStyleMedium2" defaultPivotStyle="PivotStyleLight16"/>
  <colors>
    <mruColors>
      <color rgb="FF646464"/>
      <color rgb="FFF9F9F9"/>
      <color rgb="FF2B70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D143"/>
  <sheetViews>
    <sheetView tabSelected="1" topLeftCell="A88" zoomScaleNormal="100" workbookViewId="0">
      <selection activeCell="C87" sqref="C87"/>
    </sheetView>
  </sheetViews>
  <sheetFormatPr defaultRowHeight="14.5" x14ac:dyDescent="0.35"/>
  <cols>
    <col min="1" max="1" width="9.54296875" customWidth="1"/>
    <col min="2" max="2" width="61.1796875" customWidth="1"/>
    <col min="3" max="3" width="15.7265625" customWidth="1"/>
    <col min="4" max="4" width="10.1796875" customWidth="1"/>
    <col min="5" max="8" width="9.1796875" customWidth="1"/>
  </cols>
  <sheetData>
    <row r="1" spans="1:4" ht="76.5" customHeight="1" x14ac:dyDescent="0.35">
      <c r="A1" s="126" t="s">
        <v>115</v>
      </c>
      <c r="B1" s="126"/>
    </row>
    <row r="2" spans="1:4" ht="15.75" customHeight="1" x14ac:dyDescent="0.35">
      <c r="A2" s="127" t="s">
        <v>116</v>
      </c>
      <c r="B2" s="127"/>
    </row>
    <row r="3" spans="1:4" x14ac:dyDescent="0.35">
      <c r="A3" t="s">
        <v>70</v>
      </c>
    </row>
    <row r="4" spans="1:4" x14ac:dyDescent="0.35">
      <c r="A4" s="57" t="s">
        <v>78</v>
      </c>
      <c r="B4" s="57"/>
    </row>
    <row r="5" spans="1:4" x14ac:dyDescent="0.35">
      <c r="A5" s="128"/>
      <c r="B5" s="128"/>
    </row>
    <row r="6" spans="1:4" x14ac:dyDescent="0.35">
      <c r="A6" t="s">
        <v>0</v>
      </c>
    </row>
    <row r="8" spans="1:4" s="7" customFormat="1" x14ac:dyDescent="0.35">
      <c r="A8" s="4"/>
      <c r="B8" s="4" t="s">
        <v>1</v>
      </c>
      <c r="C8" s="4">
        <v>27</v>
      </c>
    </row>
    <row r="9" spans="1:4" x14ac:dyDescent="0.35">
      <c r="A9" s="8"/>
      <c r="B9" s="8" t="s">
        <v>2</v>
      </c>
      <c r="C9" s="6"/>
    </row>
    <row r="10" spans="1:4" s="11" customFormat="1" ht="76.5" customHeight="1" x14ac:dyDescent="0.35">
      <c r="A10" s="56" t="s">
        <v>3</v>
      </c>
      <c r="B10" s="96" t="s">
        <v>96</v>
      </c>
      <c r="C10" s="9" t="s">
        <v>69</v>
      </c>
    </row>
    <row r="11" spans="1:4" s="60" customFormat="1" ht="21.75" customHeight="1" thickBot="1" x14ac:dyDescent="0.4">
      <c r="A11" s="58"/>
      <c r="B11" s="104" t="s">
        <v>91</v>
      </c>
      <c r="C11" s="59"/>
    </row>
    <row r="12" spans="1:4" s="10" customFormat="1" ht="15.5" thickTop="1" thickBot="1" x14ac:dyDescent="0.35">
      <c r="A12" s="12">
        <v>463</v>
      </c>
      <c r="B12" s="13" t="s">
        <v>4</v>
      </c>
      <c r="C12" s="70">
        <f t="shared" ref="C12" si="0">C13+C15+C18+C20+C22+C40+C45+C52+C56+C63+C66+C68</f>
        <v>9705000</v>
      </c>
    </row>
    <row r="13" spans="1:4" s="10" customFormat="1" ht="16.5" customHeight="1" thickTop="1" thickBot="1" x14ac:dyDescent="0.35">
      <c r="A13" s="14">
        <v>413</v>
      </c>
      <c r="B13" s="2" t="s">
        <v>5</v>
      </c>
      <c r="C13" s="81">
        <f t="shared" ref="C13" si="1">C14</f>
        <v>500000</v>
      </c>
      <c r="D13" s="42"/>
    </row>
    <row r="14" spans="1:4" s="10" customFormat="1" ht="15.5" thickTop="1" thickBot="1" x14ac:dyDescent="0.3">
      <c r="A14" s="43">
        <v>4131</v>
      </c>
      <c r="B14" s="44" t="s">
        <v>6</v>
      </c>
      <c r="C14" s="71">
        <v>500000</v>
      </c>
    </row>
    <row r="15" spans="1:4" s="10" customFormat="1" ht="27" customHeight="1" thickTop="1" thickBot="1" x14ac:dyDescent="0.35">
      <c r="A15" s="14">
        <v>414</v>
      </c>
      <c r="B15" s="2" t="s">
        <v>7</v>
      </c>
      <c r="C15" s="81">
        <f t="shared" ref="C15" si="2">C16+C17</f>
        <v>1560000</v>
      </c>
    </row>
    <row r="16" spans="1:4" s="10" customFormat="1" ht="24.75" customHeight="1" thickTop="1" x14ac:dyDescent="0.25">
      <c r="A16" s="45">
        <v>4143</v>
      </c>
      <c r="B16" s="46" t="s">
        <v>8</v>
      </c>
      <c r="C16" s="129">
        <f>150000+100000+200000</f>
        <v>450000</v>
      </c>
    </row>
    <row r="17" spans="1:3" s="10" customFormat="1" ht="15" thickBot="1" x14ac:dyDescent="0.3">
      <c r="A17" s="47">
        <v>4144</v>
      </c>
      <c r="B17" s="48" t="s">
        <v>9</v>
      </c>
      <c r="C17" s="130">
        <f>500000+610000</f>
        <v>1110000</v>
      </c>
    </row>
    <row r="18" spans="1:3" s="10" customFormat="1" ht="27" customHeight="1" thickTop="1" thickBot="1" x14ac:dyDescent="0.35">
      <c r="A18" s="14">
        <v>415</v>
      </c>
      <c r="B18" s="2" t="s">
        <v>10</v>
      </c>
      <c r="C18" s="81">
        <f t="shared" ref="C18" si="3">C19</f>
        <v>2200000</v>
      </c>
    </row>
    <row r="19" spans="1:3" s="10" customFormat="1" ht="15.5" thickTop="1" thickBot="1" x14ac:dyDescent="0.3">
      <c r="A19" s="15">
        <v>4151</v>
      </c>
      <c r="B19" s="1" t="s">
        <v>10</v>
      </c>
      <c r="C19" s="131">
        <f>1800000+400000</f>
        <v>2200000</v>
      </c>
    </row>
    <row r="20" spans="1:3" s="10" customFormat="1" ht="27" customHeight="1" thickTop="1" thickBot="1" x14ac:dyDescent="0.35">
      <c r="A20" s="14">
        <v>416</v>
      </c>
      <c r="B20" s="2" t="s">
        <v>11</v>
      </c>
      <c r="C20" s="81">
        <f t="shared" ref="C20" si="4">C21</f>
        <v>1000000</v>
      </c>
    </row>
    <row r="21" spans="1:3" s="10" customFormat="1" ht="15.5" thickTop="1" thickBot="1" x14ac:dyDescent="0.3">
      <c r="A21" s="15">
        <v>4161</v>
      </c>
      <c r="B21" s="3" t="s">
        <v>11</v>
      </c>
      <c r="C21" s="71">
        <v>1000000</v>
      </c>
    </row>
    <row r="22" spans="1:3" s="10" customFormat="1" ht="16.5" customHeight="1" thickTop="1" thickBot="1" x14ac:dyDescent="0.35">
      <c r="A22" s="14">
        <v>421</v>
      </c>
      <c r="B22" s="2" t="s">
        <v>12</v>
      </c>
      <c r="C22" s="81">
        <f t="shared" ref="C22" si="5">C23+C24+C33+C38+C39</f>
        <v>2405000</v>
      </c>
    </row>
    <row r="23" spans="1:3" s="10" customFormat="1" ht="15.5" thickTop="1" thickBot="1" x14ac:dyDescent="0.3">
      <c r="A23" s="15">
        <v>4211</v>
      </c>
      <c r="B23" s="1" t="s">
        <v>13</v>
      </c>
      <c r="C23" s="71"/>
    </row>
    <row r="24" spans="1:3" s="10" customFormat="1" ht="16.5" customHeight="1" thickTop="1" thickBot="1" x14ac:dyDescent="0.35">
      <c r="A24" s="18">
        <v>4212</v>
      </c>
      <c r="B24" s="19" t="s">
        <v>14</v>
      </c>
      <c r="C24" s="82">
        <f t="shared" ref="C24" si="6">C25+C26+C27+C28+C29+C30+C31+C32</f>
        <v>1820000</v>
      </c>
    </row>
    <row r="25" spans="1:3" s="10" customFormat="1" ht="15" thickTop="1" x14ac:dyDescent="0.25">
      <c r="A25" s="20"/>
      <c r="B25" s="21" t="s">
        <v>15</v>
      </c>
      <c r="C25" s="121">
        <f>2270000-1110000</f>
        <v>1160000</v>
      </c>
    </row>
    <row r="26" spans="1:3" s="10" customFormat="1" x14ac:dyDescent="0.25">
      <c r="A26" s="22"/>
      <c r="B26" s="23" t="s">
        <v>16</v>
      </c>
      <c r="C26" s="74"/>
    </row>
    <row r="27" spans="1:3" s="10" customFormat="1" x14ac:dyDescent="0.25">
      <c r="A27" s="22"/>
      <c r="B27" s="23" t="s">
        <v>17</v>
      </c>
      <c r="C27" s="120">
        <f>460000-130000</f>
        <v>330000</v>
      </c>
    </row>
    <row r="28" spans="1:3" s="10" customFormat="1" x14ac:dyDescent="0.25">
      <c r="A28" s="22"/>
      <c r="B28" s="23" t="s">
        <v>18</v>
      </c>
      <c r="C28" s="132">
        <f>200000+130000</f>
        <v>330000</v>
      </c>
    </row>
    <row r="29" spans="1:3" s="10" customFormat="1" x14ac:dyDescent="0.25">
      <c r="A29" s="24"/>
      <c r="B29" s="23" t="s">
        <v>19</v>
      </c>
      <c r="C29" s="74"/>
    </row>
    <row r="30" spans="1:3" s="26" customFormat="1" x14ac:dyDescent="0.25">
      <c r="A30" s="25"/>
      <c r="B30" s="23" t="s">
        <v>20</v>
      </c>
      <c r="C30" s="74"/>
    </row>
    <row r="31" spans="1:3" s="10" customFormat="1" x14ac:dyDescent="0.25">
      <c r="A31" s="22"/>
      <c r="B31" s="23" t="s">
        <v>21</v>
      </c>
      <c r="C31" s="74"/>
    </row>
    <row r="32" spans="1:3" s="10" customFormat="1" ht="15" thickBot="1" x14ac:dyDescent="0.3">
      <c r="A32" s="17"/>
      <c r="B32" s="27" t="s">
        <v>22</v>
      </c>
      <c r="C32" s="74"/>
    </row>
    <row r="33" spans="1:4" s="10" customFormat="1" ht="16.5" customHeight="1" thickTop="1" thickBot="1" x14ac:dyDescent="0.35">
      <c r="A33" s="18">
        <v>4213</v>
      </c>
      <c r="B33" s="19" t="s">
        <v>23</v>
      </c>
      <c r="C33" s="82">
        <f t="shared" ref="C33" si="7">C34+C35+C36+C37</f>
        <v>225000</v>
      </c>
      <c r="D33" s="42"/>
    </row>
    <row r="34" spans="1:4" s="10" customFormat="1" ht="15" thickTop="1" x14ac:dyDescent="0.25">
      <c r="A34" s="20"/>
      <c r="B34" s="21" t="s">
        <v>24</v>
      </c>
      <c r="C34" s="65"/>
    </row>
    <row r="35" spans="1:4" s="10" customFormat="1" x14ac:dyDescent="0.25">
      <c r="A35" s="22"/>
      <c r="B35" s="23" t="s">
        <v>25</v>
      </c>
      <c r="C35" s="69"/>
    </row>
    <row r="36" spans="1:4" s="10" customFormat="1" x14ac:dyDescent="0.25">
      <c r="A36" s="22"/>
      <c r="B36" s="23" t="s">
        <v>26</v>
      </c>
      <c r="C36" s="69">
        <v>225000</v>
      </c>
    </row>
    <row r="37" spans="1:4" s="10" customFormat="1" x14ac:dyDescent="0.25">
      <c r="A37" s="22"/>
      <c r="B37" s="23" t="s">
        <v>27</v>
      </c>
      <c r="C37" s="69"/>
    </row>
    <row r="38" spans="1:4" s="10" customFormat="1" x14ac:dyDescent="0.25">
      <c r="A38" s="22">
        <v>4214</v>
      </c>
      <c r="B38" s="23" t="s">
        <v>28</v>
      </c>
      <c r="C38" s="69">
        <v>180000</v>
      </c>
    </row>
    <row r="39" spans="1:4" s="10" customFormat="1" ht="15" thickBot="1" x14ac:dyDescent="0.3">
      <c r="A39" s="17">
        <v>4215</v>
      </c>
      <c r="B39" s="27" t="s">
        <v>29</v>
      </c>
      <c r="C39" s="68">
        <v>180000</v>
      </c>
    </row>
    <row r="40" spans="1:4" s="10" customFormat="1" ht="16.5" customHeight="1" thickTop="1" thickBot="1" x14ac:dyDescent="0.35">
      <c r="A40" s="14">
        <v>422</v>
      </c>
      <c r="B40" s="2" t="s">
        <v>30</v>
      </c>
      <c r="C40" s="81">
        <f t="shared" ref="C40" si="8">C41+C42+C43+C44</f>
        <v>270000</v>
      </c>
    </row>
    <row r="41" spans="1:4" s="10" customFormat="1" ht="15" thickTop="1" x14ac:dyDescent="0.25">
      <c r="A41" s="49">
        <v>4221</v>
      </c>
      <c r="B41" s="50" t="s">
        <v>31</v>
      </c>
      <c r="C41" s="73">
        <v>180000</v>
      </c>
    </row>
    <row r="42" spans="1:4" s="10" customFormat="1" x14ac:dyDescent="0.25">
      <c r="A42" s="51">
        <v>4222</v>
      </c>
      <c r="B42" s="52" t="s">
        <v>32</v>
      </c>
      <c r="C42" s="74">
        <v>90000</v>
      </c>
    </row>
    <row r="43" spans="1:4" s="10" customFormat="1" x14ac:dyDescent="0.25">
      <c r="A43" s="51">
        <v>4223</v>
      </c>
      <c r="B43" s="52" t="s">
        <v>33</v>
      </c>
      <c r="C43" s="74"/>
    </row>
    <row r="44" spans="1:4" s="10" customFormat="1" ht="15" thickBot="1" x14ac:dyDescent="0.3">
      <c r="A44" s="47">
        <v>4224</v>
      </c>
      <c r="B44" s="53" t="s">
        <v>34</v>
      </c>
      <c r="C44" s="75"/>
    </row>
    <row r="45" spans="1:4" s="10" customFormat="1" ht="16.5" customHeight="1" thickTop="1" thickBot="1" x14ac:dyDescent="0.35">
      <c r="A45" s="14">
        <v>423</v>
      </c>
      <c r="B45" s="2" t="s">
        <v>35</v>
      </c>
      <c r="C45" s="81">
        <f t="shared" ref="C45" si="9">C46+C47+C48+C49+C50+C51</f>
        <v>950000</v>
      </c>
      <c r="D45" s="42"/>
    </row>
    <row r="46" spans="1:4" s="10" customFormat="1" ht="15" thickTop="1" x14ac:dyDescent="0.25">
      <c r="A46" s="20">
        <v>4231</v>
      </c>
      <c r="B46" s="28" t="s">
        <v>36</v>
      </c>
      <c r="C46" s="73"/>
      <c r="D46" s="42"/>
    </row>
    <row r="47" spans="1:4" s="10" customFormat="1" x14ac:dyDescent="0.25">
      <c r="A47" s="22">
        <v>4232</v>
      </c>
      <c r="B47" s="28" t="s">
        <v>37</v>
      </c>
      <c r="C47" s="69">
        <v>50000</v>
      </c>
      <c r="D47" s="42"/>
    </row>
    <row r="48" spans="1:4" s="10" customFormat="1" x14ac:dyDescent="0.25">
      <c r="A48" s="22">
        <v>4233</v>
      </c>
      <c r="B48" s="28" t="s">
        <v>38</v>
      </c>
      <c r="C48" s="69">
        <v>180000</v>
      </c>
      <c r="D48" s="42"/>
    </row>
    <row r="49" spans="1:4" s="10" customFormat="1" x14ac:dyDescent="0.25">
      <c r="A49" s="22">
        <v>4234</v>
      </c>
      <c r="B49" s="28" t="s">
        <v>39</v>
      </c>
      <c r="C49" s="69"/>
      <c r="D49" s="42"/>
    </row>
    <row r="50" spans="1:4" s="10" customFormat="1" x14ac:dyDescent="0.25">
      <c r="A50" s="22">
        <v>4235</v>
      </c>
      <c r="B50" s="28" t="s">
        <v>40</v>
      </c>
      <c r="C50" s="85">
        <f>700000-100000</f>
        <v>600000</v>
      </c>
      <c r="D50" s="42"/>
    </row>
    <row r="51" spans="1:4" s="10" customFormat="1" ht="15" thickBot="1" x14ac:dyDescent="0.3">
      <c r="A51" s="17">
        <v>4239</v>
      </c>
      <c r="B51" s="29" t="s">
        <v>41</v>
      </c>
      <c r="C51" s="130">
        <f>20000+100000</f>
        <v>120000</v>
      </c>
      <c r="D51" s="42"/>
    </row>
    <row r="52" spans="1:4" s="10" customFormat="1" ht="16.5" customHeight="1" thickTop="1" thickBot="1" x14ac:dyDescent="0.35">
      <c r="A52" s="14">
        <v>424</v>
      </c>
      <c r="B52" s="2" t="s">
        <v>42</v>
      </c>
      <c r="C52" s="81">
        <f t="shared" ref="C52" si="10">C53+C54+C55</f>
        <v>200000</v>
      </c>
      <c r="D52" s="42"/>
    </row>
    <row r="53" spans="1:4" s="10" customFormat="1" ht="15" thickTop="1" x14ac:dyDescent="0.25">
      <c r="A53" s="20">
        <v>4243</v>
      </c>
      <c r="B53" s="30" t="s">
        <v>43</v>
      </c>
      <c r="C53" s="73"/>
      <c r="D53" s="42"/>
    </row>
    <row r="54" spans="1:4" s="10" customFormat="1" x14ac:dyDescent="0.25">
      <c r="A54" s="22">
        <v>4246</v>
      </c>
      <c r="B54" s="31" t="s">
        <v>44</v>
      </c>
      <c r="C54" s="74"/>
    </row>
    <row r="55" spans="1:4" s="10" customFormat="1" ht="15" thickBot="1" x14ac:dyDescent="0.3">
      <c r="A55" s="17">
        <v>4249</v>
      </c>
      <c r="B55" s="32" t="s">
        <v>45</v>
      </c>
      <c r="C55" s="79">
        <v>200000</v>
      </c>
    </row>
    <row r="56" spans="1:4" s="10" customFormat="1" ht="16.5" customHeight="1" thickTop="1" thickBot="1" x14ac:dyDescent="0.35">
      <c r="A56" s="14">
        <v>426</v>
      </c>
      <c r="B56" s="2" t="s">
        <v>46</v>
      </c>
      <c r="C56" s="81">
        <f t="shared" ref="C56" si="11">C57+C58+C59+C60+C61+C62</f>
        <v>600000</v>
      </c>
    </row>
    <row r="57" spans="1:4" s="10" customFormat="1" ht="15" thickTop="1" x14ac:dyDescent="0.25">
      <c r="A57" s="22" t="s">
        <v>47</v>
      </c>
      <c r="B57" s="33" t="s">
        <v>48</v>
      </c>
      <c r="C57" s="73">
        <v>200000</v>
      </c>
    </row>
    <row r="58" spans="1:4" s="10" customFormat="1" x14ac:dyDescent="0.25">
      <c r="A58" s="22">
        <v>4263</v>
      </c>
      <c r="B58" s="28" t="s">
        <v>49</v>
      </c>
      <c r="C58" s="74">
        <v>100000</v>
      </c>
    </row>
    <row r="59" spans="1:4" s="10" customFormat="1" x14ac:dyDescent="0.25">
      <c r="A59" s="22">
        <v>4264</v>
      </c>
      <c r="B59" s="28" t="s">
        <v>50</v>
      </c>
      <c r="C59" s="74">
        <v>30000</v>
      </c>
    </row>
    <row r="60" spans="1:4" s="10" customFormat="1" x14ac:dyDescent="0.25">
      <c r="A60" s="22">
        <v>4266</v>
      </c>
      <c r="B60" s="28" t="s">
        <v>51</v>
      </c>
      <c r="C60" s="74">
        <v>100000</v>
      </c>
    </row>
    <row r="61" spans="1:4" s="10" customFormat="1" x14ac:dyDescent="0.25">
      <c r="A61" s="22">
        <v>4268</v>
      </c>
      <c r="B61" s="28" t="s">
        <v>52</v>
      </c>
      <c r="C61" s="74">
        <v>150000</v>
      </c>
    </row>
    <row r="62" spans="1:4" s="10" customFormat="1" ht="15" thickBot="1" x14ac:dyDescent="0.3">
      <c r="A62" s="17">
        <v>4269</v>
      </c>
      <c r="B62" s="29" t="s">
        <v>53</v>
      </c>
      <c r="C62" s="75">
        <v>20000</v>
      </c>
    </row>
    <row r="63" spans="1:4" s="10" customFormat="1" ht="15.5" thickTop="1" thickBot="1" x14ac:dyDescent="0.35">
      <c r="A63" s="14">
        <v>482</v>
      </c>
      <c r="B63" s="2" t="s">
        <v>54</v>
      </c>
      <c r="C63" s="81">
        <f t="shared" ref="C63" si="12">C64+C65</f>
        <v>20000</v>
      </c>
    </row>
    <row r="64" spans="1:4" s="10" customFormat="1" ht="15" thickTop="1" x14ac:dyDescent="0.25">
      <c r="A64" s="16">
        <v>4821</v>
      </c>
      <c r="B64" s="34" t="s">
        <v>55</v>
      </c>
      <c r="C64" s="72"/>
    </row>
    <row r="65" spans="1:3" s="10" customFormat="1" ht="15" thickBot="1" x14ac:dyDescent="0.3">
      <c r="A65" s="17">
        <v>4822</v>
      </c>
      <c r="B65" s="29" t="s">
        <v>56</v>
      </c>
      <c r="C65" s="75">
        <v>20000</v>
      </c>
    </row>
    <row r="66" spans="1:3" s="10" customFormat="1" ht="27" customHeight="1" thickTop="1" thickBot="1" x14ac:dyDescent="0.35">
      <c r="A66" s="14">
        <v>483</v>
      </c>
      <c r="B66" s="2" t="s">
        <v>57</v>
      </c>
      <c r="C66" s="81">
        <f t="shared" ref="C66" si="13">C67</f>
        <v>0</v>
      </c>
    </row>
    <row r="67" spans="1:3" s="10" customFormat="1" ht="15.5" thickTop="1" thickBot="1" x14ac:dyDescent="0.3">
      <c r="A67" s="15">
        <v>4831</v>
      </c>
      <c r="B67" s="35" t="s">
        <v>58</v>
      </c>
      <c r="C67" s="66"/>
    </row>
    <row r="68" spans="1:3" s="10" customFormat="1" ht="27" thickTop="1" thickBot="1" x14ac:dyDescent="0.35">
      <c r="A68" s="14">
        <v>485</v>
      </c>
      <c r="B68" s="2" t="s">
        <v>75</v>
      </c>
      <c r="C68" s="81">
        <f t="shared" ref="C68" si="14">C69</f>
        <v>0</v>
      </c>
    </row>
    <row r="69" spans="1:3" s="10" customFormat="1" ht="28.5" customHeight="1" thickTop="1" thickBot="1" x14ac:dyDescent="0.3">
      <c r="A69" s="15">
        <v>4851</v>
      </c>
      <c r="B69" s="35" t="s">
        <v>76</v>
      </c>
      <c r="C69" s="66"/>
    </row>
    <row r="70" spans="1:3" s="10" customFormat="1" ht="22.5" customHeight="1" thickTop="1" thickBot="1" x14ac:dyDescent="0.3">
      <c r="A70" s="15"/>
      <c r="B70" s="104" t="s">
        <v>91</v>
      </c>
      <c r="C70" s="66"/>
    </row>
    <row r="71" spans="1:3" s="10" customFormat="1" ht="15.5" thickTop="1" thickBot="1" x14ac:dyDescent="0.35">
      <c r="A71" s="36">
        <v>425</v>
      </c>
      <c r="B71" s="5" t="s">
        <v>59</v>
      </c>
      <c r="C71" s="76">
        <f t="shared" ref="C71" si="15">C72+C73</f>
        <v>600000</v>
      </c>
    </row>
    <row r="72" spans="1:3" s="10" customFormat="1" ht="15" thickTop="1" x14ac:dyDescent="0.25">
      <c r="A72" s="45">
        <v>4251</v>
      </c>
      <c r="B72" s="54" t="s">
        <v>60</v>
      </c>
      <c r="C72" s="129">
        <f>410000+100000</f>
        <v>510000</v>
      </c>
    </row>
    <row r="73" spans="1:3" s="10" customFormat="1" ht="15" thickBot="1" x14ac:dyDescent="0.3">
      <c r="A73" s="47">
        <v>4252</v>
      </c>
      <c r="B73" s="55" t="s">
        <v>61</v>
      </c>
      <c r="C73" s="75">
        <v>90000</v>
      </c>
    </row>
    <row r="74" spans="1:3" s="10" customFormat="1" ht="23.25" customHeight="1" thickTop="1" thickBot="1" x14ac:dyDescent="0.3">
      <c r="A74" s="47"/>
      <c r="B74" s="104" t="s">
        <v>95</v>
      </c>
      <c r="C74" s="75"/>
    </row>
    <row r="75" spans="1:3" s="10" customFormat="1" ht="15.5" thickTop="1" thickBot="1" x14ac:dyDescent="0.35">
      <c r="A75" s="36">
        <v>425</v>
      </c>
      <c r="B75" s="5" t="s">
        <v>97</v>
      </c>
      <c r="C75" s="76">
        <f t="shared" ref="C75" si="16">C76+C77</f>
        <v>0</v>
      </c>
    </row>
    <row r="76" spans="1:3" s="10" customFormat="1" ht="15.5" thickTop="1" thickBot="1" x14ac:dyDescent="0.3">
      <c r="A76" s="43">
        <v>4251</v>
      </c>
      <c r="B76" s="103" t="s">
        <v>100</v>
      </c>
      <c r="C76" s="106"/>
    </row>
    <row r="77" spans="1:3" s="10" customFormat="1" ht="16.5" thickTop="1" thickBot="1" x14ac:dyDescent="0.3">
      <c r="A77" s="47"/>
      <c r="B77" s="105" t="s">
        <v>91</v>
      </c>
      <c r="C77" s="68"/>
    </row>
    <row r="78" spans="1:3" s="10" customFormat="1" ht="15.5" thickTop="1" thickBot="1" x14ac:dyDescent="0.35">
      <c r="A78" s="36">
        <v>512</v>
      </c>
      <c r="B78" s="5" t="s">
        <v>62</v>
      </c>
      <c r="C78" s="76">
        <f t="shared" ref="C78" si="17">C79+C80+C81+C82+C83+C84</f>
        <v>800000</v>
      </c>
    </row>
    <row r="79" spans="1:3" s="10" customFormat="1" ht="15" thickTop="1" x14ac:dyDescent="0.25">
      <c r="A79" s="37">
        <v>5121</v>
      </c>
      <c r="B79" s="38" t="s">
        <v>77</v>
      </c>
      <c r="C79" s="64"/>
    </row>
    <row r="80" spans="1:3" s="10" customFormat="1" x14ac:dyDescent="0.25">
      <c r="A80" s="37">
        <v>5122</v>
      </c>
      <c r="B80" s="38" t="s">
        <v>63</v>
      </c>
      <c r="C80" s="132">
        <f>150000+250000</f>
        <v>400000</v>
      </c>
    </row>
    <row r="81" spans="1:4" s="10" customFormat="1" x14ac:dyDescent="0.25">
      <c r="A81" s="39">
        <v>5125</v>
      </c>
      <c r="B81" s="40" t="s">
        <v>64</v>
      </c>
      <c r="C81" s="69"/>
    </row>
    <row r="82" spans="1:4" s="10" customFormat="1" x14ac:dyDescent="0.25">
      <c r="A82" s="39">
        <v>5126</v>
      </c>
      <c r="B82" s="40" t="s">
        <v>65</v>
      </c>
      <c r="C82" s="69">
        <v>200000</v>
      </c>
    </row>
    <row r="83" spans="1:4" s="10" customFormat="1" x14ac:dyDescent="0.25">
      <c r="A83" s="39">
        <v>5128</v>
      </c>
      <c r="B83" s="40" t="s">
        <v>66</v>
      </c>
      <c r="C83" s="64">
        <v>80000</v>
      </c>
      <c r="D83" s="42"/>
    </row>
    <row r="84" spans="1:4" s="10" customFormat="1" ht="26.5" thickBot="1" x14ac:dyDescent="0.3">
      <c r="A84" s="97">
        <v>5129</v>
      </c>
      <c r="B84" s="98" t="s">
        <v>67</v>
      </c>
      <c r="C84" s="61">
        <v>120000</v>
      </c>
    </row>
    <row r="85" spans="1:4" s="10" customFormat="1" ht="21.75" customHeight="1" thickTop="1" thickBot="1" x14ac:dyDescent="0.3">
      <c r="A85" s="101"/>
      <c r="B85" s="104" t="s">
        <v>95</v>
      </c>
      <c r="C85" s="63"/>
    </row>
    <row r="86" spans="1:4" s="10" customFormat="1" ht="15.5" thickTop="1" thickBot="1" x14ac:dyDescent="0.35">
      <c r="A86" s="36">
        <v>512</v>
      </c>
      <c r="B86" s="5" t="s">
        <v>62</v>
      </c>
      <c r="C86" s="76">
        <f t="shared" ref="C86" si="18">C87</f>
        <v>750000</v>
      </c>
    </row>
    <row r="87" spans="1:4" s="10" customFormat="1" ht="15.5" thickTop="1" thickBot="1" x14ac:dyDescent="0.3">
      <c r="A87" s="37">
        <v>5122</v>
      </c>
      <c r="B87" s="102" t="s">
        <v>101</v>
      </c>
      <c r="C87" s="132">
        <v>750000</v>
      </c>
    </row>
    <row r="88" spans="1:4" s="10" customFormat="1" ht="22.5" customHeight="1" thickTop="1" thickBot="1" x14ac:dyDescent="0.3">
      <c r="A88" s="67"/>
      <c r="B88" s="105" t="s">
        <v>92</v>
      </c>
      <c r="C88" s="63"/>
    </row>
    <row r="89" spans="1:4" s="10" customFormat="1" ht="15.5" thickTop="1" thickBot="1" x14ac:dyDescent="0.35">
      <c r="A89" s="36">
        <v>465</v>
      </c>
      <c r="B89" s="5" t="s">
        <v>71</v>
      </c>
      <c r="C89" s="80">
        <f t="shared" ref="C89:C91" si="19">C90</f>
        <v>970000</v>
      </c>
    </row>
    <row r="90" spans="1:4" s="10" customFormat="1" ht="15.5" thickTop="1" thickBot="1" x14ac:dyDescent="0.3">
      <c r="A90" s="37">
        <v>4651</v>
      </c>
      <c r="B90" s="38" t="s">
        <v>74</v>
      </c>
      <c r="C90" s="77">
        <f t="shared" si="19"/>
        <v>970000</v>
      </c>
    </row>
    <row r="91" spans="1:4" s="62" customFormat="1" ht="15.5" thickTop="1" thickBot="1" x14ac:dyDescent="0.3">
      <c r="A91" s="14">
        <v>472</v>
      </c>
      <c r="B91" s="2" t="s">
        <v>73</v>
      </c>
      <c r="C91" s="78">
        <f t="shared" si="19"/>
        <v>970000</v>
      </c>
    </row>
    <row r="92" spans="1:4" s="10" customFormat="1" ht="30" customHeight="1" thickTop="1" thickBot="1" x14ac:dyDescent="0.3">
      <c r="A92" s="37">
        <v>4727</v>
      </c>
      <c r="B92" s="54" t="s">
        <v>72</v>
      </c>
      <c r="C92" s="123">
        <f>1330000-360000</f>
        <v>970000</v>
      </c>
    </row>
    <row r="93" spans="1:4" s="10" customFormat="1" ht="24.75" customHeight="1" thickTop="1" thickBot="1" x14ac:dyDescent="0.4">
      <c r="A93" s="124" t="s">
        <v>98</v>
      </c>
      <c r="B93" s="125"/>
      <c r="C93" s="41">
        <f t="shared" ref="C93" si="20">C89+C78+C71+C12</f>
        <v>12075000</v>
      </c>
    </row>
    <row r="94" spans="1:4" s="10" customFormat="1" ht="24.75" customHeight="1" thickTop="1" thickBot="1" x14ac:dyDescent="0.4">
      <c r="A94" s="124" t="s">
        <v>99</v>
      </c>
      <c r="B94" s="125"/>
      <c r="C94" s="41">
        <f t="shared" ref="C94" si="21">C86+C75</f>
        <v>750000</v>
      </c>
    </row>
    <row r="95" spans="1:4" s="10" customFormat="1" ht="24.75" customHeight="1" thickTop="1" thickBot="1" x14ac:dyDescent="0.4">
      <c r="A95" s="124" t="s">
        <v>68</v>
      </c>
      <c r="B95" s="125"/>
      <c r="C95" s="41">
        <f t="shared" ref="C95" si="22">C94+C93</f>
        <v>12825000</v>
      </c>
    </row>
    <row r="96" spans="1:4" ht="15" thickTop="1" x14ac:dyDescent="0.35"/>
    <row r="97" spans="2:2" x14ac:dyDescent="0.35">
      <c r="B97" t="s">
        <v>117</v>
      </c>
    </row>
    <row r="98" spans="2:2" hidden="1" x14ac:dyDescent="0.35">
      <c r="B98" s="83" t="s">
        <v>79</v>
      </c>
    </row>
    <row r="99" spans="2:2" hidden="1" x14ac:dyDescent="0.35">
      <c r="B99" s="84" t="s">
        <v>80</v>
      </c>
    </row>
    <row r="100" spans="2:2" hidden="1" x14ac:dyDescent="0.35"/>
    <row r="101" spans="2:2" hidden="1" x14ac:dyDescent="0.35">
      <c r="B101" s="86" t="s">
        <v>81</v>
      </c>
    </row>
    <row r="102" spans="2:2" hidden="1" x14ac:dyDescent="0.35"/>
    <row r="103" spans="2:2" hidden="1" x14ac:dyDescent="0.35">
      <c r="B103" s="87" t="s">
        <v>82</v>
      </c>
    </row>
    <row r="104" spans="2:2" hidden="1" x14ac:dyDescent="0.35">
      <c r="B104" s="88" t="s">
        <v>83</v>
      </c>
    </row>
    <row r="105" spans="2:2" hidden="1" x14ac:dyDescent="0.35"/>
    <row r="106" spans="2:2" hidden="1" x14ac:dyDescent="0.35">
      <c r="B106" s="89" t="s">
        <v>84</v>
      </c>
    </row>
    <row r="107" spans="2:2" hidden="1" x14ac:dyDescent="0.35">
      <c r="B107" s="90" t="s">
        <v>85</v>
      </c>
    </row>
    <row r="108" spans="2:2" hidden="1" x14ac:dyDescent="0.35"/>
    <row r="109" spans="2:2" hidden="1" x14ac:dyDescent="0.35">
      <c r="B109" s="92" t="s">
        <v>86</v>
      </c>
    </row>
    <row r="110" spans="2:2" hidden="1" x14ac:dyDescent="0.35">
      <c r="B110" s="91" t="s">
        <v>87</v>
      </c>
    </row>
    <row r="111" spans="2:2" hidden="1" x14ac:dyDescent="0.35"/>
    <row r="112" spans="2:2" hidden="1" x14ac:dyDescent="0.35">
      <c r="B112" s="93" t="s">
        <v>88</v>
      </c>
    </row>
    <row r="113" spans="2:2" hidden="1" x14ac:dyDescent="0.35"/>
    <row r="114" spans="2:2" hidden="1" x14ac:dyDescent="0.35">
      <c r="B114" s="95" t="s">
        <v>89</v>
      </c>
    </row>
    <row r="115" spans="2:2" hidden="1" x14ac:dyDescent="0.35">
      <c r="B115" s="94" t="s">
        <v>90</v>
      </c>
    </row>
    <row r="116" spans="2:2" hidden="1" x14ac:dyDescent="0.35"/>
    <row r="117" spans="2:2" hidden="1" x14ac:dyDescent="0.35">
      <c r="B117" s="100" t="s">
        <v>93</v>
      </c>
    </row>
    <row r="118" spans="2:2" hidden="1" x14ac:dyDescent="0.35">
      <c r="B118" s="99" t="s">
        <v>94</v>
      </c>
    </row>
    <row r="119" spans="2:2" hidden="1" x14ac:dyDescent="0.35"/>
    <row r="120" spans="2:2" hidden="1" x14ac:dyDescent="0.35">
      <c r="B120" s="107" t="s">
        <v>102</v>
      </c>
    </row>
    <row r="121" spans="2:2" hidden="1" x14ac:dyDescent="0.35">
      <c r="B121" s="108" t="s">
        <v>103</v>
      </c>
    </row>
    <row r="122" spans="2:2" hidden="1" x14ac:dyDescent="0.35"/>
    <row r="123" spans="2:2" hidden="1" x14ac:dyDescent="0.35">
      <c r="B123" s="110" t="s">
        <v>106</v>
      </c>
    </row>
    <row r="124" spans="2:2" hidden="1" x14ac:dyDescent="0.35">
      <c r="B124" s="109" t="s">
        <v>107</v>
      </c>
    </row>
    <row r="125" spans="2:2" hidden="1" x14ac:dyDescent="0.35"/>
    <row r="126" spans="2:2" hidden="1" x14ac:dyDescent="0.35">
      <c r="B126" s="112" t="s">
        <v>104</v>
      </c>
    </row>
    <row r="127" spans="2:2" hidden="1" x14ac:dyDescent="0.35">
      <c r="B127" s="111" t="s">
        <v>105</v>
      </c>
    </row>
    <row r="128" spans="2:2" hidden="1" x14ac:dyDescent="0.35"/>
    <row r="129" spans="2:2" hidden="1" x14ac:dyDescent="0.35">
      <c r="B129" s="113" t="s">
        <v>88</v>
      </c>
    </row>
    <row r="130" spans="2:2" hidden="1" x14ac:dyDescent="0.35"/>
    <row r="131" spans="2:2" hidden="1" x14ac:dyDescent="0.35">
      <c r="B131" s="115" t="s">
        <v>108</v>
      </c>
    </row>
    <row r="132" spans="2:2" hidden="1" x14ac:dyDescent="0.35">
      <c r="B132" s="114" t="s">
        <v>109</v>
      </c>
    </row>
    <row r="133" spans="2:2" hidden="1" x14ac:dyDescent="0.35"/>
    <row r="134" spans="2:2" hidden="1" x14ac:dyDescent="0.35">
      <c r="B134" s="116" t="s">
        <v>110</v>
      </c>
    </row>
    <row r="135" spans="2:2" hidden="1" x14ac:dyDescent="0.35">
      <c r="B135" s="117" t="s">
        <v>111</v>
      </c>
    </row>
    <row r="136" spans="2:2" x14ac:dyDescent="0.35">
      <c r="B136" s="117"/>
    </row>
    <row r="137" spans="2:2" x14ac:dyDescent="0.35">
      <c r="B137" s="117" t="s">
        <v>118</v>
      </c>
    </row>
    <row r="139" spans="2:2" x14ac:dyDescent="0.35">
      <c r="B139" s="118" t="s">
        <v>113</v>
      </c>
    </row>
    <row r="140" spans="2:2" x14ac:dyDescent="0.35">
      <c r="B140" s="119" t="s">
        <v>112</v>
      </c>
    </row>
    <row r="142" spans="2:2" x14ac:dyDescent="0.35">
      <c r="B142" s="86" t="s">
        <v>106</v>
      </c>
    </row>
    <row r="143" spans="2:2" x14ac:dyDescent="0.35">
      <c r="B143" s="122" t="s">
        <v>114</v>
      </c>
    </row>
  </sheetData>
  <mergeCells count="6">
    <mergeCell ref="A94:B94"/>
    <mergeCell ref="A95:B95"/>
    <mergeCell ref="A93:B93"/>
    <mergeCell ref="A1:B1"/>
    <mergeCell ref="A2:B2"/>
    <mergeCell ref="A5:B5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ОШ - ФИН. ПЛАН 2026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Dragana Milojković-Stojanović</dc:creator>
  <cp:lastModifiedBy>Računovodstvo</cp:lastModifiedBy>
  <cp:lastPrinted>2026-10-15T09:20:41Z</cp:lastPrinted>
  <dcterms:created xsi:type="dcterms:W3CDTF">2021-12-30T12:29:48Z</dcterms:created>
  <dcterms:modified xsi:type="dcterms:W3CDTF">2026-10-28T10:24:08Z</dcterms:modified>
</cp:coreProperties>
</file>